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อบต.ดอนมัน มค.68\ITA\ITA\2569\สขร.1\"/>
    </mc:Choice>
  </mc:AlternateContent>
  <xr:revisionPtr revIDLastSave="0" documentId="13_ncr:1_{58A9CEC2-DC9B-4970-B443-73E167CBAA78}" xr6:coauthVersionLast="47" xr6:coauthVersionMax="47" xr10:uidLastSave="{00000000-0000-0000-0000-000000000000}"/>
  <bookViews>
    <workbookView xWindow="-120" yWindow="-120" windowWidth="29040" windowHeight="15720" xr2:uid="{3939A894-60CD-431E-ABD2-7E8D5FE0331E}"/>
  </bookViews>
  <sheets>
    <sheet name="สรุปผล" sheetId="5" r:id="rId1"/>
    <sheet name="งบหน้าสรุป" sheetId="7" r:id="rId2"/>
  </sheets>
  <definedNames>
    <definedName name="_xlnm.Print_Titles" localSheetId="0">สรุปผล!$4:$4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7" l="1"/>
  <c r="E10" i="7"/>
  <c r="D10" i="7"/>
  <c r="C10" i="7"/>
  <c r="L10" i="5"/>
  <c r="L38" i="5" s="1"/>
  <c r="L5" i="5"/>
  <c r="L26" i="5"/>
  <c r="L27" i="5"/>
  <c r="L28" i="5"/>
  <c r="L29" i="5"/>
  <c r="L30" i="5"/>
  <c r="L31" i="5"/>
  <c r="L32" i="5"/>
  <c r="F38" i="5"/>
  <c r="D38" i="5"/>
  <c r="G38" i="5" s="1"/>
  <c r="C38" i="5"/>
  <c r="K32" i="5"/>
  <c r="G32" i="5"/>
  <c r="K31" i="5"/>
  <c r="G31" i="5"/>
  <c r="K30" i="5"/>
  <c r="G30" i="5"/>
  <c r="K29" i="5"/>
  <c r="G29" i="5"/>
  <c r="K28" i="5"/>
  <c r="G28" i="5"/>
  <c r="K27" i="5"/>
  <c r="G27" i="5"/>
  <c r="K26" i="5"/>
  <c r="G26" i="5"/>
  <c r="G24" i="5"/>
  <c r="G23" i="5"/>
  <c r="G22" i="5"/>
  <c r="G21" i="5"/>
  <c r="G20" i="5"/>
  <c r="G19" i="5"/>
  <c r="G18" i="5"/>
  <c r="G17" i="5"/>
  <c r="G15" i="5"/>
  <c r="G14" i="5"/>
  <c r="G13" i="5"/>
  <c r="G12" i="5"/>
  <c r="G11" i="5"/>
  <c r="G8" i="5"/>
  <c r="G9" i="5"/>
  <c r="G10" i="5"/>
  <c r="G16" i="5"/>
  <c r="K25" i="5"/>
  <c r="C11" i="7"/>
  <c r="F11" i="7" l="1"/>
  <c r="D11" i="7"/>
  <c r="E11" i="7"/>
  <c r="G25" i="5"/>
  <c r="G7" i="5"/>
  <c r="G6" i="5"/>
  <c r="G5" i="5"/>
  <c r="H10" i="7" l="1"/>
  <c r="H11" i="7" s="1"/>
</calcChain>
</file>

<file path=xl/sharedStrings.xml><?xml version="1.0" encoding="utf-8"?>
<sst xmlns="http://schemas.openxmlformats.org/spreadsheetml/2006/main" count="186" uniqueCount="125">
  <si>
    <t>องค์การบริหารส่วนตำบลดอนมัน  อำเภอประทาย  จังหวัดนครราชสีมา</t>
  </si>
  <si>
    <t>ลำดับที่</t>
  </si>
  <si>
    <t>งานจัดซื้อหรือจัดจ้าง</t>
  </si>
  <si>
    <t>ราคากลาง (บาท)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</si>
  <si>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</si>
  <si>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</si>
  <si>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</si>
  <si>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</si>
  <si>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เสนอราคาต่ำสุดและเป็นไปตามเงื่อนไขที่ อบต.กำหนด</t>
  </si>
  <si>
    <t>เฉพาะเจาะจง</t>
  </si>
  <si>
    <t>เลขที่และวันที่ของสัญญา หรือ ข้อตกลงในการซื้อหรือจ้าง</t>
  </si>
  <si>
    <t>นางบรรจง  สัตยโส        8,000.00 บาท</t>
  </si>
  <si>
    <t>นางสาวนิตยา  ดงสา      8,000.00 บาท</t>
  </si>
  <si>
    <t>นายสมรส  ทุมมา                    6,000.00 บาท</t>
  </si>
  <si>
    <t xml:space="preserve">       วงเงินที่จะซื้อ         หรือจ้าง (บาท)</t>
  </si>
  <si>
    <t>งานจัดซื้อจัดจ้าง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</si>
  <si>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</si>
  <si>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</si>
  <si>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</si>
  <si>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</si>
  <si>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</t>
  </si>
  <si>
    <t>จัดซื้อจัดจ้างโดยวิธีประกาศเชิญชวนทั่วไป</t>
  </si>
  <si>
    <t xml:space="preserve">   -วิธีตลาดอิเล็กทรอนิกส์ (E-market)</t>
  </si>
  <si>
    <t xml:space="preserve">   -วิธีประกวดราคาอิเล็กทรอนิกส์ (E-bidding)</t>
  </si>
  <si>
    <t xml:space="preserve">   -วิธีสอบราคา</t>
  </si>
  <si>
    <t>จัดซื้อจัดจ้างโดยวิธีคัดเลือก</t>
  </si>
  <si>
    <t>จัดซื้อจัดจ้างโดยวิธีเฉพาะเจาะจง</t>
  </si>
  <si>
    <t>ต่ำกว่าราคากลาง</t>
  </si>
  <si>
    <t>บาท</t>
  </si>
  <si>
    <t>รวม</t>
  </si>
  <si>
    <r>
      <t xml:space="preserve"> </t>
    </r>
    <r>
      <rPr>
        <sz val="14"/>
        <color theme="1"/>
        <rFont val="Wingdings 2"/>
        <family val="1"/>
        <charset val="2"/>
      </rPr>
      <t>R</t>
    </r>
    <r>
      <rPr>
        <sz val="14"/>
        <color theme="1"/>
        <rFont val="Cordia New"/>
        <family val="2"/>
        <charset val="222"/>
      </rPr>
      <t xml:space="preserve"> เผยแพร่โดยวิธีลงเว็บไซต์ขององค์การบริหารส่วนตำบลดอนมัน</t>
    </r>
  </si>
  <si>
    <r>
      <t xml:space="preserve"> </t>
    </r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Cordia New"/>
        <family val="2"/>
        <charset val="222"/>
      </rPr>
      <t xml:space="preserve"> ไม่ได้นำข้อมูลเกี่ยวกับการจัดซื้อจัดจ้างตามแบบ สขร.1 เหตุเพราะ............................................................................</t>
    </r>
  </si>
  <si>
    <t>ลงชื่อ..................................................................................</t>
  </si>
  <si>
    <t>(นางพิชญาอร  คูตระกูล)</t>
  </si>
  <si>
    <t>(นางธิดารัตน์  สวามิชัย)</t>
  </si>
  <si>
    <t>(นายอภินันท์  มโนรมย์)</t>
  </si>
  <si>
    <t>ผู้อำนวยการกองการศึกษาฯ  รักษาราชการแทน</t>
  </si>
  <si>
    <t>ปลัดองค์การบริหารส่วนตำบลดอนมัน</t>
  </si>
  <si>
    <t>นายกองค์การบริหารส่วนตำบลดอนมัน</t>
  </si>
  <si>
    <t>ผู้อำนวยการกองคลัง</t>
  </si>
  <si>
    <t>นายชนะพงศ์  สอนกลาง    8,000.00 บาท</t>
  </si>
  <si>
    <t>นายบุญถม  โพธิ์ชัยเลิศ  8,000.00 บาท</t>
  </si>
  <si>
    <t>นายฉลอง  มั่นคง            8,000.00 บาท</t>
  </si>
  <si>
    <t>นายสำราญ  จันทาสูงเนิน  8,500.00 บาท</t>
  </si>
  <si>
    <t>ซื้อน้ำมันเชื้อเพลิงและหล่อลื่น</t>
  </si>
  <si>
    <t>ลงชื่อ.........................................................................</t>
  </si>
  <si>
    <t>ลงชื่อ..............................................................................</t>
  </si>
  <si>
    <t>ซื้อวัสดุสำนักงาน สำนักปลัด</t>
  </si>
  <si>
    <t>สรุปผลการดำเนินการจัดซื้อจัดจ้าง  ประจำเดือนสิงหาคม  2569  ปีงบประมาณ พ.ศ.2569</t>
  </si>
  <si>
    <t>วันที่  3  กันยายน  2569</t>
  </si>
  <si>
    <t>ซื้อวัสดุสนาม  สำนักปลัด</t>
  </si>
  <si>
    <t>โกดังหญ้าเทียมโคราช
6,900.00 บาท</t>
  </si>
  <si>
    <t>ใบสั่งซื้อ
เลขที่  55/2569
วันที่  6 ส.ค. 2569</t>
  </si>
  <si>
    <t>ซื้อครุภัณฑ์สำนักงาน สำนักปลัด</t>
  </si>
  <si>
    <t>บริษัท ธนากรคอมพิวเตอร์ จำกัด 
29,500.00 บาท</t>
  </si>
  <si>
    <t>ใบสั่งซื้อ
เลขที่  56/2569
วันที่  10 ส.ค. 2569</t>
  </si>
  <si>
    <t>ซื้อวัสดุคอมพิวเตอร์ สำนักปลัด</t>
  </si>
  <si>
    <t>บริษัท ธนากรคอมพิวเตอร์ จำกัด
5,190.00 บาท</t>
  </si>
  <si>
    <t>ใบสั่งซื้อ                เลขที่  57/2569      วันที่ 10 ส.ค. 2569</t>
  </si>
  <si>
    <t>สมพิศ การค้า  3,875.00 บาท</t>
  </si>
  <si>
    <t>ใบสั่งซื้อ                เลขที่  58/2569      วันที่ 10 ส.ค. 2569</t>
  </si>
  <si>
    <t>ซื้อครุภัณฑ์สำนักงาน  กองคลัง</t>
  </si>
  <si>
    <t>บริษัท ธนากรคอมพิวเตอร์ จำกัด
7,000.00 บาท</t>
  </si>
  <si>
    <t>ซื้อครุภัณฑ์คอมพิวเตอร์        สำนักปลัด</t>
  </si>
  <si>
    <t>บริษัท ธนากรคอมพิวเตอร์ จำกัด
51,200.00 บาท</t>
  </si>
  <si>
    <t>ใบสั่งซื้อ                เลขที่  60/2569      วันที่ 21 ส.ค. 2569</t>
  </si>
  <si>
    <t>ใบสั่งซื้อ                เลขที่  59/2569      วันที่ 10 ส.ค. 2569</t>
  </si>
  <si>
    <t>ซื้อครุภัณฑ์ไฟฟ้าและวิทยุ
กองการศึกษาฯ</t>
  </si>
  <si>
    <t>บริษัท ธนากรคอมพิวเตอร์ จำกัด
32,000.00 บาท</t>
  </si>
  <si>
    <t>บริษัท ธนากรคอมพิวเตอร์ จำกัด
16,000.00 บาท</t>
  </si>
  <si>
    <t>ใบสั่งซื้อ                เลขที่  61/2569      วันที่ 24 ส.ค. 2569</t>
  </si>
  <si>
    <t>ซื้อครุภัณฑ์สำนักงาน  
กองการศึกษาฯ</t>
  </si>
  <si>
    <t>ใบสั่งซื้อ                เลขที่  62/2569      วันที่ 24 ส.ค. 2569</t>
  </si>
  <si>
    <t>จ้างเหมาจัดทำตรายาง  กองช่าง</t>
  </si>
  <si>
    <t>โรงพิมพ์เทพประทาย  350.00 บาท</t>
  </si>
  <si>
    <t>ใบสั่งจ้าง                เลขที่  134/2569      วันที่ 7 ส.ค. 2569</t>
  </si>
  <si>
    <t>จ้างติดตั้งเหล็กดัด ศพด.ดาวลูกไก่ กองการศึกษาฯ</t>
  </si>
  <si>
    <t>บ้านใหม่กระจกอลูมิเนียม            70,000.00 บาท</t>
  </si>
  <si>
    <t>ใบสั่งจ้าง                เลขที่  135/2569      วันที่ 24 ส.ค. 2569</t>
  </si>
  <si>
    <t>จ้างเหมาขุดปรับพื้นที่ริมคลองพร้อมย้ายท่อระบบประปา ม.4  บ้านดอนสั้น  กองช่าง</t>
  </si>
  <si>
    <t>ใบสั่งจ้าง                เลขที่  136/2569      วันที่ 27 ส.ค. 2569</t>
  </si>
  <si>
    <t>นางบุญร่วม  จอดนอก  19,000.00 บาท</t>
  </si>
  <si>
    <t>ใบสั่งจ้าง                เลขที่  137/2569      วันที่ 27 ส.ค. 2569</t>
  </si>
  <si>
    <t>จ้างย้ายท่อระบายน้ำ  ม.4      บ้านดอนสั้น  กองช่าง</t>
  </si>
  <si>
    <t>ใบสั่งจ้าง                เลขที่  138/2569      วันที่ 27 ส.ค. 2569</t>
  </si>
  <si>
    <t>จ้างเหมาบริการเก็บขยะ  ประจำเดือน ก.ย. 69</t>
  </si>
  <si>
    <t>จ้างเหมาบริการขับรถบรรทุกขยะ ประจำเดือน ก.ย. 69</t>
  </si>
  <si>
    <t>จ้างเหมาดูแลสวน ประจำเดือน ก.ย. 69</t>
  </si>
  <si>
    <t>จ้างเหมาทำความสะอาดสำนักงาน ประจำเดือน ก.ย. 69</t>
  </si>
  <si>
    <t>จ้างเหมาทำความสะอาดสำนักงาน ประจำเดือน ก.ย 69</t>
  </si>
  <si>
    <t>ใบสั่งซื้อ                เลขที่ 15/2569      วันที่ 1 ส.ค. 2569</t>
  </si>
  <si>
    <t>ก่อสร้างรั้วที่ทำการ อบต.ดอนมัน</t>
  </si>
  <si>
    <t>หจก.ทรัพย์มิ่งขวัญ ก่อสร้าง  250,000.00 บาท</t>
  </si>
  <si>
    <t>ก่อสร้างถนน คสล.สายจากบ้านนายทองพูน  ฤทธิทิศ - บ้านนายสงวน  โกสุม  ม.2  บ้านช่องแมว</t>
  </si>
  <si>
    <t>หจก.อินทรีย์ ประทาย    470,000.00 บาท</t>
  </si>
  <si>
    <t>สัญญาจ้างก่อสร้าง
เลขที่ 8/2569      
วันที่ 7 ส.ค. 2569</t>
  </si>
  <si>
    <t>ก่อสร้างถนน คสล.ไปบ่อขยะ  ม.2  บ้านโนนเขวา</t>
  </si>
  <si>
    <t>หจก.พรชนกสรณ์ พาณิชย์  470,500.00 บาท</t>
  </si>
  <si>
    <t>สัญญาจ้างก่อสร้าง
เลขที่ 9/2569      
วันที่ 7 ส.ค. 2569</t>
  </si>
  <si>
    <t>ก่อสร้างถนน คสล. จากบ้านดอนใหญ่เชื่อมบ้านขุย ต.หนองหลัก  
อ.ชุมพวง  จ.นครราชสีมา ม.8  บ้านดอนใหญ่</t>
  </si>
  <si>
    <t>หจก.พรชนกสรณ์ พาณิชย์  465,000.00 บาท</t>
  </si>
  <si>
    <t>สัญญาจ้างก่อสร้าง
เลขที่ 10/2569      วันที่ 7 ส.ค. 2569</t>
  </si>
  <si>
    <t>ก่อสร้างเสริมผิวจราจรแอสฟัลท์ติกคอนกรีตสายจากถนนลาดยาง - บ้านนางอุไร  ศรีชนะ  ม.9  บ้านลิ้นฟ้า</t>
  </si>
  <si>
    <t>หจก.ศิริศักดิ์ การโยธา    468,000.00 บาท</t>
  </si>
  <si>
    <t>สัญญาจ้างก่อสร้าง
เลขที่ 11/2569      วันที่ 24 ส.ค. 2569</t>
  </si>
  <si>
    <t>ซ่อมแซมถนนคอนกรีตเสริมเหล็กสายหน้าบ้านนายเจริญศักดิ์  จงเจริญ - นาพันโทสลา  จันทิชัย  ม.7  บ้านโนนสมบูรณ์</t>
  </si>
  <si>
    <t>หจก.พรชนกสรณ์ พาณิชย์  124,000.00 บาท</t>
  </si>
  <si>
    <t>สัญญาจ้างก่อสร้าง
เลขที่ 12/2569      วันที่ 26 ส.ค. 2569</t>
  </si>
  <si>
    <t>ซ่อมแซมถนนคอนกรีตเสริมเหล็กสายจากสี่แยกหน้า รร.สระประดู่ - บ้านนายจันทร์  นะมิตรรัม  ม.10  บ้านคอกหมู</t>
  </si>
  <si>
    <t>หจก.อินทรีย์ ประทาย 461,000.00 บาท</t>
  </si>
  <si>
    <t>สัญญาจ้างก่อสร้าง
เลขที่ 13/2569      วันที่ 26 ส.ค. 2569</t>
  </si>
  <si>
    <t>ร้านสามพี่น้อง    16,000.00 บาท</t>
  </si>
  <si>
    <t>ร้านสามพี่น้อง  29,000.00 บาท</t>
  </si>
  <si>
    <t>ใบสั่งจ้าง              เลขที่ 139/2569      วันที่ 31 ส.ค. 2569</t>
  </si>
  <si>
    <t>ใบสั่งจ้าง              เลขที่ 140/2569      วันที่ 31 ส.ค. 2569</t>
  </si>
  <si>
    <t>ใบสั่งจ้าง              เลขที่ 141/2569      วันที่ 31 ส.ค. 2569</t>
  </si>
  <si>
    <t>ใบสั่งจ้าง              เลขที่ 142/2569      วันที่ 31 ส.ค. 2569</t>
  </si>
  <si>
    <t>ใบสั่งจ้าง              เลขที่ 143/2569      วันที่ 31 ส.ค. 2569</t>
  </si>
  <si>
    <t>ใบสั่งจ้าง              เลขที่ 144/2569      วันที่ 31 ส.ค. 2569</t>
  </si>
  <si>
    <t>ใบสั่งจ้าง              เลขที่ 145/2569      วันที่ 31 ส.ค. 2569</t>
  </si>
  <si>
    <t>สัญญาจ้างก่อสร้าง
เลขที่ 7/2569        วันที่ 6 ส.ค. 2569</t>
  </si>
  <si>
    <t>ปั้มรวงทอง  10,274.00 บาท</t>
  </si>
  <si>
    <t>งบหน้าสรุปผลการจัดซื้อจัดจ้าง  ประจำเดือนสิงหาคม 2569  ปีงบประมาณ พ.ศ. 2569</t>
  </si>
  <si>
    <t>ได้นำข้อมูลเกี่ยวกับการจัดซื้อจัดจ้างตามแบบ สขร.1 ประจำเดือน สิงหาคม  2569</t>
  </si>
  <si>
    <t>จ้างเหมาขุดปรับพื้นที่คลองอีสานเขียว  ม.4 , ม.6  กองช่าง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</si>
</sst>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Cordia New"/>
      <family val="2"/>
    </font>
    <font>
      <sz val="14"/>
      <color theme="1"/>
      <name val="Cordia New"/>
      <family val="2"/>
      <charset val="222"/>
    </font>
    <font>
      <sz val="14"/>
      <color theme="1"/>
      <name val="Wingdings 2"/>
      <family val="1"/>
      <charset val="2"/>
    </font>
    <font>
      <sz val="8"/>
      <name val="Tahoma"/>
      <family val="2"/>
      <charset val="222"/>
      <scheme val="minor"/>
    </font>
    <font>
      <sz val="14"/>
      <color theme="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87" fontId="3" fillId="0" borderId="3" xfId="1" applyNumberFormat="1" applyFont="1" applyBorder="1" applyAlignment="1">
      <alignment horizontal="center"/>
    </xf>
    <xf numFmtId="43" fontId="3" fillId="0" borderId="3" xfId="1" applyFont="1" applyBorder="1"/>
    <xf numFmtId="0" fontId="3" fillId="0" borderId="4" xfId="0" applyFont="1" applyBorder="1"/>
    <xf numFmtId="43" fontId="3" fillId="0" borderId="5" xfId="1" applyFont="1" applyBorder="1"/>
    <xf numFmtId="0" fontId="3" fillId="0" borderId="6" xfId="0" applyFont="1" applyBorder="1"/>
    <xf numFmtId="43" fontId="3" fillId="0" borderId="0" xfId="1" applyFont="1" applyBorder="1"/>
    <xf numFmtId="0" fontId="3" fillId="0" borderId="3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43" fontId="2" fillId="0" borderId="1" xfId="1" applyFont="1" applyBorder="1"/>
    <xf numFmtId="0" fontId="2" fillId="0" borderId="7" xfId="0" applyFont="1" applyBorder="1" applyAlignment="1">
      <alignment horizontal="center"/>
    </xf>
    <xf numFmtId="43" fontId="2" fillId="0" borderId="9" xfId="1" applyFont="1" applyBorder="1"/>
    <xf numFmtId="0" fontId="2" fillId="0" borderId="8" xfId="0" applyFont="1" applyBorder="1"/>
    <xf numFmtId="0" fontId="2" fillId="0" borderId="0" xfId="0" applyFont="1"/>
    <xf numFmtId="187" fontId="2" fillId="0" borderId="0" xfId="1" applyNumberFormat="1" applyFont="1" applyAlignment="1">
      <alignment horizontal="center"/>
    </xf>
    <xf numFmtId="43" fontId="2" fillId="0" borderId="0" xfId="1" applyFont="1"/>
    <xf numFmtId="0" fontId="3" fillId="0" borderId="0" xfId="0" applyFont="1" applyAlignment="1">
      <alignment horizontal="center"/>
    </xf>
    <xf numFmtId="43" fontId="3" fillId="0" borderId="0" xfId="1" applyFont="1"/>
    <xf numFmtId="187" fontId="3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6" fillId="0" borderId="1" xfId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6" fillId="0" borderId="0" xfId="0" applyNumberFormat="1" applyFont="1"/>
    <xf numFmtId="0" fontId="7" fillId="0" borderId="1" xfId="0" applyFont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3" fontId="6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35BA-82BD-42C7-906F-AD12534083E7}">
  <dimension ref="A1:L38"/>
  <sheetViews>
    <sheetView tabSelected="1" view="pageBreakPreview" topLeftCell="A16" zoomScaleNormal="100" zoomScaleSheetLayoutView="100" workbookViewId="0">
      <selection activeCell="G16" sqref="G16"/>
    </sheetView>
  </sheetViews>
  <sheetFormatPr defaultRowHeight="21.75" x14ac:dyDescent="0.5"/>
  <cols>
    <col min="1" max="1" width="6.125" style="49" bestFit="1" customWidth="1"/>
    <col min="2" max="2" width="22.375" style="39" customWidth="1"/>
    <col min="3" max="3" width="13.625" style="50" customWidth="1"/>
    <col min="4" max="4" width="14" style="50" customWidth="1"/>
    <col min="5" max="5" width="10" style="39" bestFit="1" customWidth="1"/>
    <col min="6" max="7" width="19.625" style="39" customWidth="1"/>
    <col min="8" max="8" width="13.75" style="39" customWidth="1"/>
    <col min="9" max="9" width="13.625" style="39" customWidth="1"/>
    <col min="10" max="10" width="9" style="39" hidden="1" customWidth="1"/>
    <col min="11" max="11" width="14.875" style="39" hidden="1" customWidth="1"/>
    <col min="12" max="13" width="0" style="39" hidden="1" customWidth="1"/>
    <col min="14" max="16384" width="9" style="39"/>
  </cols>
  <sheetData>
    <row r="1" spans="1:12" x14ac:dyDescent="0.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2" x14ac:dyDescent="0.5">
      <c r="A2" s="29" t="s">
        <v>48</v>
      </c>
      <c r="B2" s="29"/>
      <c r="C2" s="29"/>
      <c r="D2" s="29"/>
      <c r="E2" s="29"/>
      <c r="F2" s="29"/>
      <c r="G2" s="29"/>
      <c r="H2" s="29"/>
      <c r="I2" s="29"/>
    </row>
    <row r="3" spans="1:12" x14ac:dyDescent="0.5">
      <c r="A3" s="34" t="s">
        <v>49</v>
      </c>
      <c r="B3" s="34"/>
      <c r="C3" s="34"/>
      <c r="D3" s="34"/>
      <c r="E3" s="34"/>
      <c r="F3" s="34"/>
      <c r="G3" s="34"/>
      <c r="H3" s="34"/>
      <c r="I3" s="34"/>
    </row>
    <row r="4" spans="1:12" ht="93" customHeight="1" x14ac:dyDescent="0.5">
      <c r="A4" s="40" t="s">
        <v>1</v>
      </c>
      <c r="B4" s="40" t="s">
        <v>2</v>
      </c>
      <c r="C4" s="41" t="s">
        <v>14</v>
      </c>
      <c r="D4" s="41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10</v>
      </c>
      <c r="J4" s="42"/>
      <c r="K4" s="42"/>
      <c r="L4" s="42"/>
    </row>
    <row r="5" spans="1:12" ht="93" customHeight="1" x14ac:dyDescent="0.5">
      <c r="A5" s="43">
        <v>1</v>
      </c>
      <c r="B5" s="44" t="s">
        <v>50</v>
      </c>
      <c r="C5" s="38">
        <v>7000</v>
      </c>
      <c r="D5" s="38">
        <v>7000</v>
      </c>
      <c r="E5" s="43" t="s">
        <v>9</v>
      </c>
      <c r="F5" s="44" t="s">
        <v>51</v>
      </c>
      <c r="G5" s="44" t="str">
        <f t="shared" ref="G5:G25" si="0">F5</f>
        <v>โกดังหญ้าเทียมโคราช
6,900.00 บาท</v>
      </c>
      <c r="H5" s="44" t="s">
        <v>8</v>
      </c>
      <c r="I5" s="44" t="s">
        <v>52</v>
      </c>
      <c r="L5" s="45">
        <f>D5-6900</f>
        <v>100</v>
      </c>
    </row>
    <row r="6" spans="1:12" ht="93" customHeight="1" x14ac:dyDescent="0.5">
      <c r="A6" s="43">
        <v>2</v>
      </c>
      <c r="B6" s="44" t="s">
        <v>53</v>
      </c>
      <c r="C6" s="38">
        <v>29500</v>
      </c>
      <c r="D6" s="38">
        <v>29500</v>
      </c>
      <c r="E6" s="43" t="s">
        <v>9</v>
      </c>
      <c r="F6" s="44" t="s">
        <v>54</v>
      </c>
      <c r="G6" s="44" t="str">
        <f t="shared" si="0"/>
        <v>บริษัท ธนากรคอมพิวเตอร์ จำกัด 
29,500.00 บาท</v>
      </c>
      <c r="H6" s="44" t="s">
        <v>8</v>
      </c>
      <c r="I6" s="44" t="s">
        <v>55</v>
      </c>
    </row>
    <row r="7" spans="1:12" ht="93" customHeight="1" x14ac:dyDescent="0.5">
      <c r="A7" s="43">
        <v>3</v>
      </c>
      <c r="B7" s="44" t="s">
        <v>56</v>
      </c>
      <c r="C7" s="38">
        <v>5190</v>
      </c>
      <c r="D7" s="38">
        <v>5190</v>
      </c>
      <c r="E7" s="43" t="s">
        <v>9</v>
      </c>
      <c r="F7" s="44" t="s">
        <v>57</v>
      </c>
      <c r="G7" s="44" t="str">
        <f t="shared" si="0"/>
        <v>บริษัท ธนากรคอมพิวเตอร์ จำกัด
5,190.00 บาท</v>
      </c>
      <c r="H7" s="44" t="s">
        <v>8</v>
      </c>
      <c r="I7" s="44" t="s">
        <v>58</v>
      </c>
    </row>
    <row r="8" spans="1:12" ht="93" customHeight="1" x14ac:dyDescent="0.5">
      <c r="A8" s="43">
        <v>4</v>
      </c>
      <c r="B8" s="44" t="s">
        <v>47</v>
      </c>
      <c r="C8" s="38">
        <v>3875</v>
      </c>
      <c r="D8" s="38">
        <v>3875</v>
      </c>
      <c r="E8" s="43" t="s">
        <v>9</v>
      </c>
      <c r="F8" s="44" t="s">
        <v>59</v>
      </c>
      <c r="G8" s="44" t="str">
        <f t="shared" si="0"/>
        <v>สมพิศ การค้า  3,875.00 บาท</v>
      </c>
      <c r="H8" s="44" t="s">
        <v>8</v>
      </c>
      <c r="I8" s="44" t="s">
        <v>60</v>
      </c>
    </row>
    <row r="9" spans="1:12" ht="93" customHeight="1" x14ac:dyDescent="0.5">
      <c r="A9" s="43">
        <v>5</v>
      </c>
      <c r="B9" s="44" t="s">
        <v>61</v>
      </c>
      <c r="C9" s="38">
        <v>7000</v>
      </c>
      <c r="D9" s="38">
        <v>7000</v>
      </c>
      <c r="E9" s="43" t="s">
        <v>9</v>
      </c>
      <c r="F9" s="44" t="s">
        <v>62</v>
      </c>
      <c r="G9" s="44" t="str">
        <f t="shared" si="0"/>
        <v>บริษัท ธนากรคอมพิวเตอร์ จำกัด
7,000.00 บาท</v>
      </c>
      <c r="H9" s="44" t="s">
        <v>8</v>
      </c>
      <c r="I9" s="44" t="s">
        <v>66</v>
      </c>
    </row>
    <row r="10" spans="1:12" ht="93" customHeight="1" x14ac:dyDescent="0.5">
      <c r="A10" s="43">
        <v>6</v>
      </c>
      <c r="B10" s="44" t="s">
        <v>63</v>
      </c>
      <c r="C10" s="38">
        <v>52000</v>
      </c>
      <c r="D10" s="38">
        <v>52000</v>
      </c>
      <c r="E10" s="43" t="s">
        <v>9</v>
      </c>
      <c r="F10" s="44" t="s">
        <v>64</v>
      </c>
      <c r="G10" s="44" t="str">
        <f t="shared" si="0"/>
        <v>บริษัท ธนากรคอมพิวเตอร์ จำกัด
51,200.00 บาท</v>
      </c>
      <c r="H10" s="44" t="s">
        <v>8</v>
      </c>
      <c r="I10" s="44" t="s">
        <v>65</v>
      </c>
      <c r="L10" s="45">
        <f>D10-51200</f>
        <v>800</v>
      </c>
    </row>
    <row r="11" spans="1:12" ht="93" customHeight="1" x14ac:dyDescent="0.5">
      <c r="A11" s="43">
        <v>7</v>
      </c>
      <c r="B11" s="44" t="s">
        <v>67</v>
      </c>
      <c r="C11" s="38">
        <v>16000</v>
      </c>
      <c r="D11" s="38">
        <v>16000</v>
      </c>
      <c r="E11" s="43" t="s">
        <v>9</v>
      </c>
      <c r="F11" s="44" t="s">
        <v>69</v>
      </c>
      <c r="G11" s="44" t="str">
        <f t="shared" si="0"/>
        <v>บริษัท ธนากรคอมพิวเตอร์ จำกัด
16,000.00 บาท</v>
      </c>
      <c r="H11" s="44" t="s">
        <v>8</v>
      </c>
      <c r="I11" s="44" t="s">
        <v>70</v>
      </c>
    </row>
    <row r="12" spans="1:12" ht="93" customHeight="1" x14ac:dyDescent="0.5">
      <c r="A12" s="43">
        <v>8</v>
      </c>
      <c r="B12" s="46" t="s">
        <v>71</v>
      </c>
      <c r="C12" s="47">
        <v>32000</v>
      </c>
      <c r="D12" s="47">
        <v>32000</v>
      </c>
      <c r="E12" s="48" t="s">
        <v>9</v>
      </c>
      <c r="F12" s="46" t="s">
        <v>68</v>
      </c>
      <c r="G12" s="46" t="str">
        <f t="shared" si="0"/>
        <v>บริษัท ธนากรคอมพิวเตอร์ จำกัด
32,000.00 บาท</v>
      </c>
      <c r="H12" s="46" t="s">
        <v>8</v>
      </c>
      <c r="I12" s="46" t="s">
        <v>72</v>
      </c>
    </row>
    <row r="13" spans="1:12" ht="93" customHeight="1" x14ac:dyDescent="0.5">
      <c r="A13" s="43">
        <v>9</v>
      </c>
      <c r="B13" s="44" t="s">
        <v>73</v>
      </c>
      <c r="C13" s="38">
        <v>350</v>
      </c>
      <c r="D13" s="38">
        <v>350</v>
      </c>
      <c r="E13" s="43" t="s">
        <v>9</v>
      </c>
      <c r="F13" s="44" t="s">
        <v>74</v>
      </c>
      <c r="G13" s="44" t="str">
        <f t="shared" si="0"/>
        <v>โรงพิมพ์เทพประทาย  350.00 บาท</v>
      </c>
      <c r="H13" s="44" t="s">
        <v>8</v>
      </c>
      <c r="I13" s="44" t="s">
        <v>75</v>
      </c>
    </row>
    <row r="14" spans="1:12" ht="93" customHeight="1" x14ac:dyDescent="0.5">
      <c r="A14" s="43">
        <v>10</v>
      </c>
      <c r="B14" s="44" t="s">
        <v>76</v>
      </c>
      <c r="C14" s="38">
        <v>70000</v>
      </c>
      <c r="D14" s="38">
        <v>70000</v>
      </c>
      <c r="E14" s="43" t="s">
        <v>9</v>
      </c>
      <c r="F14" s="44" t="s">
        <v>77</v>
      </c>
      <c r="G14" s="44" t="str">
        <f t="shared" si="0"/>
        <v>บ้านใหม่กระจกอลูมิเนียม            70,000.00 บาท</v>
      </c>
      <c r="H14" s="44" t="s">
        <v>8</v>
      </c>
      <c r="I14" s="44" t="s">
        <v>78</v>
      </c>
    </row>
    <row r="15" spans="1:12" ht="93" customHeight="1" x14ac:dyDescent="0.5">
      <c r="A15" s="43">
        <v>11</v>
      </c>
      <c r="B15" s="46" t="s">
        <v>79</v>
      </c>
      <c r="C15" s="47">
        <v>16000</v>
      </c>
      <c r="D15" s="47">
        <v>16000</v>
      </c>
      <c r="E15" s="48" t="s">
        <v>9</v>
      </c>
      <c r="F15" s="46" t="s">
        <v>111</v>
      </c>
      <c r="G15" s="46" t="str">
        <f t="shared" si="0"/>
        <v>ร้านสามพี่น้อง    16,000.00 บาท</v>
      </c>
      <c r="H15" s="46" t="s">
        <v>8</v>
      </c>
      <c r="I15" s="46" t="s">
        <v>80</v>
      </c>
    </row>
    <row r="16" spans="1:12" ht="93" customHeight="1" x14ac:dyDescent="0.5">
      <c r="A16" s="43">
        <v>12</v>
      </c>
      <c r="B16" s="44" t="s">
        <v>124</v>
      </c>
      <c r="C16" s="38">
        <v>19000</v>
      </c>
      <c r="D16" s="38">
        <v>19000</v>
      </c>
      <c r="E16" s="43" t="s">
        <v>9</v>
      </c>
      <c r="F16" s="44" t="s">
        <v>81</v>
      </c>
      <c r="G16" s="44" t="str">
        <f t="shared" si="0"/>
        <v>นางบุญร่วม  จอดนอก  19,000.00 บาท</v>
      </c>
      <c r="H16" s="44" t="s">
        <v>8</v>
      </c>
      <c r="I16" s="44" t="s">
        <v>82</v>
      </c>
    </row>
    <row r="17" spans="1:12" ht="93" customHeight="1" x14ac:dyDescent="0.5">
      <c r="A17" s="43">
        <v>13</v>
      </c>
      <c r="B17" s="44" t="s">
        <v>83</v>
      </c>
      <c r="C17" s="38">
        <v>29000</v>
      </c>
      <c r="D17" s="38">
        <v>29000</v>
      </c>
      <c r="E17" s="43" t="s">
        <v>9</v>
      </c>
      <c r="F17" s="46" t="s">
        <v>112</v>
      </c>
      <c r="G17" s="46" t="str">
        <f t="shared" si="0"/>
        <v>ร้านสามพี่น้อง  29,000.00 บาท</v>
      </c>
      <c r="H17" s="44" t="s">
        <v>8</v>
      </c>
      <c r="I17" s="44" t="s">
        <v>84</v>
      </c>
    </row>
    <row r="18" spans="1:12" ht="93" customHeight="1" x14ac:dyDescent="0.5">
      <c r="A18" s="43">
        <v>14</v>
      </c>
      <c r="B18" s="46" t="s">
        <v>85</v>
      </c>
      <c r="C18" s="38">
        <v>8000</v>
      </c>
      <c r="D18" s="38">
        <v>8000</v>
      </c>
      <c r="E18" s="43" t="s">
        <v>9</v>
      </c>
      <c r="F18" s="44" t="s">
        <v>40</v>
      </c>
      <c r="G18" s="44" t="str">
        <f t="shared" ref="G18:G24" si="1">F18</f>
        <v>นายชนะพงศ์  สอนกลาง    8,000.00 บาท</v>
      </c>
      <c r="H18" s="44" t="s">
        <v>8</v>
      </c>
      <c r="I18" s="44" t="s">
        <v>113</v>
      </c>
    </row>
    <row r="19" spans="1:12" ht="93" customHeight="1" x14ac:dyDescent="0.5">
      <c r="A19" s="43">
        <v>15</v>
      </c>
      <c r="B19" s="46" t="s">
        <v>85</v>
      </c>
      <c r="C19" s="38">
        <v>8000</v>
      </c>
      <c r="D19" s="38">
        <v>8000</v>
      </c>
      <c r="E19" s="43" t="s">
        <v>9</v>
      </c>
      <c r="F19" s="44" t="s">
        <v>41</v>
      </c>
      <c r="G19" s="44" t="str">
        <f t="shared" si="1"/>
        <v>นายบุญถม  โพธิ์ชัยเลิศ  8,000.00 บาท</v>
      </c>
      <c r="H19" s="44" t="s">
        <v>8</v>
      </c>
      <c r="I19" s="44" t="s">
        <v>114</v>
      </c>
    </row>
    <row r="20" spans="1:12" ht="93" customHeight="1" x14ac:dyDescent="0.5">
      <c r="A20" s="43">
        <v>16</v>
      </c>
      <c r="B20" s="46" t="s">
        <v>85</v>
      </c>
      <c r="C20" s="38">
        <v>8000</v>
      </c>
      <c r="D20" s="38">
        <v>8000</v>
      </c>
      <c r="E20" s="43" t="s">
        <v>9</v>
      </c>
      <c r="F20" s="44" t="s">
        <v>42</v>
      </c>
      <c r="G20" s="44" t="str">
        <f t="shared" si="1"/>
        <v>นายฉลอง  มั่นคง            8,000.00 บาท</v>
      </c>
      <c r="H20" s="44" t="s">
        <v>8</v>
      </c>
      <c r="I20" s="44" t="s">
        <v>115</v>
      </c>
    </row>
    <row r="21" spans="1:12" ht="93" customHeight="1" x14ac:dyDescent="0.5">
      <c r="A21" s="43">
        <v>17</v>
      </c>
      <c r="B21" s="44" t="s">
        <v>86</v>
      </c>
      <c r="C21" s="38">
        <v>8500</v>
      </c>
      <c r="D21" s="38">
        <v>8500</v>
      </c>
      <c r="E21" s="43" t="s">
        <v>9</v>
      </c>
      <c r="F21" s="44" t="s">
        <v>43</v>
      </c>
      <c r="G21" s="44" t="str">
        <f t="shared" si="1"/>
        <v>นายสำราญ  จันทาสูงเนิน  8,500.00 บาท</v>
      </c>
      <c r="H21" s="44" t="s">
        <v>8</v>
      </c>
      <c r="I21" s="44" t="s">
        <v>116</v>
      </c>
    </row>
    <row r="22" spans="1:12" ht="93" customHeight="1" x14ac:dyDescent="0.5">
      <c r="A22" s="43">
        <v>18</v>
      </c>
      <c r="B22" s="44" t="s">
        <v>87</v>
      </c>
      <c r="C22" s="38">
        <v>6000</v>
      </c>
      <c r="D22" s="38">
        <v>6000</v>
      </c>
      <c r="E22" s="43" t="s">
        <v>9</v>
      </c>
      <c r="F22" s="44" t="s">
        <v>13</v>
      </c>
      <c r="G22" s="44" t="str">
        <f t="shared" si="1"/>
        <v>นายสมรส  ทุมมา                    6,000.00 บาท</v>
      </c>
      <c r="H22" s="44" t="s">
        <v>8</v>
      </c>
      <c r="I22" s="44" t="s">
        <v>117</v>
      </c>
    </row>
    <row r="23" spans="1:12" ht="93" customHeight="1" x14ac:dyDescent="0.5">
      <c r="A23" s="43">
        <v>19</v>
      </c>
      <c r="B23" s="44" t="s">
        <v>88</v>
      </c>
      <c r="C23" s="38">
        <v>8000</v>
      </c>
      <c r="D23" s="38">
        <v>8000</v>
      </c>
      <c r="E23" s="43" t="s">
        <v>9</v>
      </c>
      <c r="F23" s="44" t="s">
        <v>11</v>
      </c>
      <c r="G23" s="44" t="str">
        <f t="shared" si="1"/>
        <v>นางบรรจง  สัตยโส        8,000.00 บาท</v>
      </c>
      <c r="H23" s="44" t="s">
        <v>8</v>
      </c>
      <c r="I23" s="44" t="s">
        <v>118</v>
      </c>
    </row>
    <row r="24" spans="1:12" ht="93" customHeight="1" x14ac:dyDescent="0.5">
      <c r="A24" s="43">
        <v>20</v>
      </c>
      <c r="B24" s="44" t="s">
        <v>89</v>
      </c>
      <c r="C24" s="38">
        <v>8000</v>
      </c>
      <c r="D24" s="38">
        <v>8000</v>
      </c>
      <c r="E24" s="43" t="s">
        <v>9</v>
      </c>
      <c r="F24" s="44" t="s">
        <v>12</v>
      </c>
      <c r="G24" s="44" t="str">
        <f t="shared" si="1"/>
        <v>นางสาวนิตยา  ดงสา      8,000.00 บาท</v>
      </c>
      <c r="H24" s="44" t="s">
        <v>8</v>
      </c>
      <c r="I24" s="44" t="s">
        <v>119</v>
      </c>
    </row>
    <row r="25" spans="1:12" ht="93" customHeight="1" x14ac:dyDescent="0.5">
      <c r="A25" s="43">
        <v>21</v>
      </c>
      <c r="B25" s="44" t="s">
        <v>44</v>
      </c>
      <c r="C25" s="47">
        <v>10274</v>
      </c>
      <c r="D25" s="47">
        <v>10274</v>
      </c>
      <c r="E25" s="43" t="s">
        <v>9</v>
      </c>
      <c r="F25" s="44" t="s">
        <v>121</v>
      </c>
      <c r="G25" s="44" t="str">
        <f t="shared" si="0"/>
        <v>ปั้มรวงทอง  10,274.00 บาท</v>
      </c>
      <c r="H25" s="44" t="s">
        <v>8</v>
      </c>
      <c r="I25" s="44" t="s">
        <v>90</v>
      </c>
      <c r="K25" s="45">
        <f>D25-30368</f>
        <v>-20094</v>
      </c>
    </row>
    <row r="26" spans="1:12" ht="93" customHeight="1" x14ac:dyDescent="0.5">
      <c r="A26" s="43">
        <v>22</v>
      </c>
      <c r="B26" s="44" t="s">
        <v>91</v>
      </c>
      <c r="C26" s="47">
        <v>250000</v>
      </c>
      <c r="D26" s="47">
        <v>261509.09</v>
      </c>
      <c r="E26" s="43" t="s">
        <v>9</v>
      </c>
      <c r="F26" s="44" t="s">
        <v>92</v>
      </c>
      <c r="G26" s="44" t="str">
        <f t="shared" ref="G26:G31" si="2">F26</f>
        <v>หจก.ทรัพย์มิ่งขวัญ ก่อสร้าง  250,000.00 บาท</v>
      </c>
      <c r="H26" s="44" t="s">
        <v>8</v>
      </c>
      <c r="I26" s="44" t="s">
        <v>120</v>
      </c>
      <c r="K26" s="45">
        <f t="shared" ref="K26:K31" si="3">D26-30368</f>
        <v>231141.09</v>
      </c>
      <c r="L26" s="45">
        <f>D26-250000</f>
        <v>11509.089999999997</v>
      </c>
    </row>
    <row r="27" spans="1:12" ht="93" customHeight="1" x14ac:dyDescent="0.5">
      <c r="A27" s="43">
        <v>23</v>
      </c>
      <c r="B27" s="44" t="s">
        <v>93</v>
      </c>
      <c r="C27" s="47">
        <v>492000</v>
      </c>
      <c r="D27" s="47">
        <v>474141.99</v>
      </c>
      <c r="E27" s="43" t="s">
        <v>9</v>
      </c>
      <c r="F27" s="44" t="s">
        <v>94</v>
      </c>
      <c r="G27" s="44" t="str">
        <f t="shared" si="2"/>
        <v>หจก.อินทรีย์ ประทาย    470,000.00 บาท</v>
      </c>
      <c r="H27" s="44" t="s">
        <v>8</v>
      </c>
      <c r="I27" s="44" t="s">
        <v>95</v>
      </c>
      <c r="K27" s="45">
        <f t="shared" si="3"/>
        <v>443773.99</v>
      </c>
      <c r="L27" s="45">
        <f>D27-470000</f>
        <v>4141.9899999999907</v>
      </c>
    </row>
    <row r="28" spans="1:12" ht="93" customHeight="1" x14ac:dyDescent="0.5">
      <c r="A28" s="43">
        <v>24</v>
      </c>
      <c r="B28" s="44" t="s">
        <v>96</v>
      </c>
      <c r="C28" s="47">
        <v>491200</v>
      </c>
      <c r="D28" s="47">
        <v>474865.69</v>
      </c>
      <c r="E28" s="43" t="s">
        <v>9</v>
      </c>
      <c r="F28" s="44" t="s">
        <v>97</v>
      </c>
      <c r="G28" s="44" t="str">
        <f t="shared" si="2"/>
        <v>หจก.พรชนกสรณ์ พาณิชย์  470,500.00 บาท</v>
      </c>
      <c r="H28" s="44" t="s">
        <v>8</v>
      </c>
      <c r="I28" s="44" t="s">
        <v>98</v>
      </c>
      <c r="K28" s="45">
        <f t="shared" si="3"/>
        <v>444497.69</v>
      </c>
      <c r="L28" s="45">
        <f>D28-470500</f>
        <v>4365.6900000000023</v>
      </c>
    </row>
    <row r="29" spans="1:12" ht="93" customHeight="1" x14ac:dyDescent="0.5">
      <c r="A29" s="43">
        <v>25</v>
      </c>
      <c r="B29" s="44" t="s">
        <v>99</v>
      </c>
      <c r="C29" s="47">
        <v>486000</v>
      </c>
      <c r="D29" s="47">
        <v>469504.71</v>
      </c>
      <c r="E29" s="43" t="s">
        <v>9</v>
      </c>
      <c r="F29" s="44" t="s">
        <v>100</v>
      </c>
      <c r="G29" s="44" t="str">
        <f t="shared" si="2"/>
        <v>หจก.พรชนกสรณ์ พาณิชย์  465,000.00 บาท</v>
      </c>
      <c r="H29" s="44" t="s">
        <v>8</v>
      </c>
      <c r="I29" s="44" t="s">
        <v>101</v>
      </c>
      <c r="K29" s="45">
        <f t="shared" si="3"/>
        <v>439136.71</v>
      </c>
      <c r="L29" s="45">
        <f>D29-465000</f>
        <v>4504.710000000021</v>
      </c>
    </row>
    <row r="30" spans="1:12" ht="93" customHeight="1" x14ac:dyDescent="0.5">
      <c r="A30" s="43">
        <v>26</v>
      </c>
      <c r="B30" s="44" t="s">
        <v>102</v>
      </c>
      <c r="C30" s="47">
        <v>468300</v>
      </c>
      <c r="D30" s="47">
        <v>478240.21</v>
      </c>
      <c r="E30" s="43" t="s">
        <v>9</v>
      </c>
      <c r="F30" s="44" t="s">
        <v>103</v>
      </c>
      <c r="G30" s="44" t="str">
        <f t="shared" si="2"/>
        <v>หจก.ศิริศักดิ์ การโยธา    468,000.00 บาท</v>
      </c>
      <c r="H30" s="44" t="s">
        <v>8</v>
      </c>
      <c r="I30" s="44" t="s">
        <v>104</v>
      </c>
      <c r="K30" s="45">
        <f t="shared" si="3"/>
        <v>447872.21</v>
      </c>
      <c r="L30" s="45">
        <f>D30-468000</f>
        <v>10240.210000000021</v>
      </c>
    </row>
    <row r="31" spans="1:12" ht="93" customHeight="1" x14ac:dyDescent="0.5">
      <c r="A31" s="43">
        <v>27</v>
      </c>
      <c r="B31" s="44" t="s">
        <v>105</v>
      </c>
      <c r="C31" s="47">
        <v>129100</v>
      </c>
      <c r="D31" s="47">
        <v>125594.51</v>
      </c>
      <c r="E31" s="43" t="s">
        <v>9</v>
      </c>
      <c r="F31" s="44" t="s">
        <v>106</v>
      </c>
      <c r="G31" s="44" t="str">
        <f t="shared" si="2"/>
        <v>หจก.พรชนกสรณ์ พาณิชย์  124,000.00 บาท</v>
      </c>
      <c r="H31" s="44" t="s">
        <v>8</v>
      </c>
      <c r="I31" s="44" t="s">
        <v>107</v>
      </c>
      <c r="K31" s="45">
        <f t="shared" si="3"/>
        <v>95226.51</v>
      </c>
      <c r="L31" s="45">
        <f>D31-124000</f>
        <v>1594.5099999999948</v>
      </c>
    </row>
    <row r="32" spans="1:12" ht="93" customHeight="1" x14ac:dyDescent="0.5">
      <c r="A32" s="43">
        <v>28</v>
      </c>
      <c r="B32" s="44" t="s">
        <v>108</v>
      </c>
      <c r="C32" s="47">
        <v>479000</v>
      </c>
      <c r="D32" s="47">
        <v>465431.77</v>
      </c>
      <c r="E32" s="43" t="s">
        <v>9</v>
      </c>
      <c r="F32" s="44" t="s">
        <v>109</v>
      </c>
      <c r="G32" s="44" t="str">
        <f t="shared" ref="G32" si="4">F32</f>
        <v>หจก.อินทรีย์ ประทาย 461,000.00 บาท</v>
      </c>
      <c r="H32" s="44" t="s">
        <v>8</v>
      </c>
      <c r="I32" s="44" t="s">
        <v>110</v>
      </c>
      <c r="K32" s="45">
        <f t="shared" ref="K32" si="5">D32-30368</f>
        <v>435063.77</v>
      </c>
      <c r="L32" s="45">
        <f>D32-461000</f>
        <v>4431.7700000000186</v>
      </c>
    </row>
    <row r="38" spans="3:12" hidden="1" x14ac:dyDescent="0.5">
      <c r="C38" s="50">
        <f>SUM(C5:C37)</f>
        <v>3147289</v>
      </c>
      <c r="D38" s="50">
        <f>SUM(D5:D37)</f>
        <v>3100976.9699999997</v>
      </c>
      <c r="F38" s="50">
        <f>6900+29500+5190+3875+7000+51200+16000+32000+350+70000+16000+19000+29000+8000+8000+8000+8500+6000+8000+8000+10274+250000+470000+470500+465000+468000+124000+461000</f>
        <v>3059289</v>
      </c>
      <c r="G38" s="45">
        <f>D38-F38</f>
        <v>41687.969999999739</v>
      </c>
      <c r="L38" s="45">
        <f>SUM(L5:L32)</f>
        <v>41687.970000000045</v>
      </c>
    </row>
  </sheetData>
  <mergeCells count="3">
    <mergeCell ref="A1:I1"/>
    <mergeCell ref="A2:I2"/>
    <mergeCell ref="A3:I3"/>
  </mergeCells>
  <phoneticPr fontId="5" type="noConversion"/>
  <pageMargins left="0.39370078740157483" right="0.1968503937007874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688D-7EAF-419E-B5F7-AF59B5F88DE8}">
  <dimension ref="A1:I21"/>
  <sheetViews>
    <sheetView view="pageBreakPreview" zoomScaleNormal="100" zoomScaleSheetLayoutView="100" workbookViewId="0">
      <selection activeCell="F15" sqref="F15"/>
    </sheetView>
  </sheetViews>
  <sheetFormatPr defaultRowHeight="20.25" x14ac:dyDescent="0.35"/>
  <cols>
    <col min="1" max="1" width="6.5" style="25" bestFit="1" customWidth="1"/>
    <col min="2" max="2" width="30.75" style="2" customWidth="1"/>
    <col min="3" max="3" width="12.25" style="27" bestFit="1" customWidth="1"/>
    <col min="4" max="4" width="17.375" style="26" bestFit="1" customWidth="1"/>
    <col min="5" max="5" width="14" style="26" customWidth="1"/>
    <col min="6" max="6" width="22.375" style="26" bestFit="1" customWidth="1"/>
    <col min="7" max="7" width="14" style="2" customWidth="1"/>
    <col min="8" max="8" width="11.25" style="26" bestFit="1" customWidth="1"/>
    <col min="9" max="9" width="3.75" style="2" bestFit="1" customWidth="1"/>
    <col min="10" max="16384" width="9" style="2"/>
  </cols>
  <sheetData>
    <row r="1" spans="1:9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x14ac:dyDescent="0.35">
      <c r="A2" s="30" t="s">
        <v>122</v>
      </c>
      <c r="B2" s="30"/>
      <c r="C2" s="30"/>
      <c r="D2" s="30"/>
      <c r="E2" s="30"/>
      <c r="F2" s="30"/>
      <c r="G2" s="30"/>
      <c r="H2" s="30"/>
      <c r="I2" s="30"/>
    </row>
    <row r="3" spans="1:9" x14ac:dyDescent="0.35">
      <c r="A3" s="34" t="s">
        <v>49</v>
      </c>
      <c r="B3" s="34"/>
      <c r="C3" s="34"/>
      <c r="D3" s="34"/>
      <c r="E3" s="34"/>
      <c r="F3" s="34"/>
      <c r="G3" s="34"/>
      <c r="H3" s="34"/>
      <c r="I3" s="34"/>
    </row>
    <row r="4" spans="1:9" x14ac:dyDescent="0.35">
      <c r="A4" s="3" t="s">
        <v>1</v>
      </c>
      <c r="B4" s="3" t="s">
        <v>15</v>
      </c>
      <c r="C4" s="4" t="s">
        <v>16</v>
      </c>
      <c r="D4" s="5" t="s">
        <v>17</v>
      </c>
      <c r="E4" s="5" t="s">
        <v>18</v>
      </c>
      <c r="F4" s="5" t="s">
        <v>19</v>
      </c>
      <c r="G4" s="31" t="s">
        <v>20</v>
      </c>
      <c r="H4" s="31"/>
      <c r="I4" s="31"/>
    </row>
    <row r="5" spans="1:9" x14ac:dyDescent="0.35">
      <c r="A5" s="6">
        <v>1</v>
      </c>
      <c r="B5" s="7" t="s">
        <v>21</v>
      </c>
      <c r="C5" s="8"/>
      <c r="D5" s="9"/>
      <c r="E5" s="9"/>
      <c r="F5" s="9"/>
      <c r="G5" s="10"/>
      <c r="H5" s="11"/>
      <c r="I5" s="12"/>
    </row>
    <row r="6" spans="1:9" x14ac:dyDescent="0.35">
      <c r="A6" s="6"/>
      <c r="B6" s="7" t="s">
        <v>22</v>
      </c>
      <c r="C6" s="8"/>
      <c r="D6" s="9"/>
      <c r="E6" s="9"/>
      <c r="F6" s="9"/>
      <c r="G6" s="10"/>
      <c r="H6" s="13"/>
      <c r="I6" s="12"/>
    </row>
    <row r="7" spans="1:9" x14ac:dyDescent="0.35">
      <c r="A7" s="6"/>
      <c r="B7" s="7" t="s">
        <v>23</v>
      </c>
      <c r="C7" s="14"/>
      <c r="D7" s="9"/>
      <c r="E7" s="9"/>
      <c r="F7" s="9"/>
      <c r="G7" s="10"/>
      <c r="H7" s="13"/>
      <c r="I7" s="12"/>
    </row>
    <row r="8" spans="1:9" x14ac:dyDescent="0.35">
      <c r="A8" s="6"/>
      <c r="B8" s="7" t="s">
        <v>24</v>
      </c>
      <c r="C8" s="8"/>
      <c r="D8" s="9"/>
      <c r="E8" s="9"/>
      <c r="F8" s="9"/>
      <c r="G8" s="10"/>
      <c r="H8" s="13"/>
      <c r="I8" s="12"/>
    </row>
    <row r="9" spans="1:9" x14ac:dyDescent="0.35">
      <c r="A9" s="6">
        <v>2</v>
      </c>
      <c r="B9" s="7" t="s">
        <v>25</v>
      </c>
      <c r="C9" s="8"/>
      <c r="D9" s="9"/>
      <c r="E9" s="9"/>
      <c r="F9" s="9"/>
      <c r="G9" s="10"/>
      <c r="H9" s="13"/>
      <c r="I9" s="12"/>
    </row>
    <row r="10" spans="1:9" x14ac:dyDescent="0.35">
      <c r="A10" s="6">
        <v>3</v>
      </c>
      <c r="B10" s="7" t="s">
        <v>26</v>
      </c>
      <c r="C10" s="14">
        <f>สรุปผล!A32</f>
        <v>28</v>
      </c>
      <c r="D10" s="9">
        <f>สรุปผล!C38</f>
        <v>3147289</v>
      </c>
      <c r="E10" s="9">
        <f>สรุปผล!D38</f>
        <v>3100976.9699999997</v>
      </c>
      <c r="F10" s="9">
        <f>สรุปผล!F38</f>
        <v>3059289</v>
      </c>
      <c r="G10" s="15" t="s">
        <v>27</v>
      </c>
      <c r="H10" s="13">
        <f>E10-F10</f>
        <v>41687.969999999739</v>
      </c>
      <c r="I10" s="16" t="s">
        <v>28</v>
      </c>
    </row>
    <row r="11" spans="1:9" x14ac:dyDescent="0.35">
      <c r="A11" s="32" t="s">
        <v>29</v>
      </c>
      <c r="B11" s="33"/>
      <c r="C11" s="17">
        <f>SUM(C6:C10)</f>
        <v>28</v>
      </c>
      <c r="D11" s="18">
        <f>SUM(D6:D10)</f>
        <v>3147289</v>
      </c>
      <c r="E11" s="18">
        <f>SUM(E6:E10)</f>
        <v>3100976.9699999997</v>
      </c>
      <c r="F11" s="18">
        <f>SUM(F6:F10)</f>
        <v>3059289</v>
      </c>
      <c r="G11" s="19" t="s">
        <v>27</v>
      </c>
      <c r="H11" s="20">
        <f>SUM(H6:H10)</f>
        <v>41687.969999999739</v>
      </c>
      <c r="I11" s="21" t="s">
        <v>28</v>
      </c>
    </row>
    <row r="12" spans="1:9" x14ac:dyDescent="0.35">
      <c r="A12" s="1"/>
      <c r="B12" s="22"/>
      <c r="C12" s="23"/>
      <c r="D12" s="24"/>
      <c r="E12" s="24"/>
      <c r="F12" s="24"/>
      <c r="G12" s="22"/>
      <c r="H12" s="24"/>
    </row>
    <row r="13" spans="1:9" x14ac:dyDescent="0.35">
      <c r="B13" s="28" t="s">
        <v>123</v>
      </c>
      <c r="C13" s="28"/>
      <c r="D13" s="28"/>
      <c r="E13" s="28"/>
    </row>
    <row r="14" spans="1:9" x14ac:dyDescent="0.35">
      <c r="B14" s="28" t="s">
        <v>30</v>
      </c>
      <c r="C14" s="28"/>
      <c r="D14" s="28"/>
      <c r="E14" s="28"/>
    </row>
    <row r="15" spans="1:9" x14ac:dyDescent="0.35">
      <c r="B15" s="28" t="s">
        <v>31</v>
      </c>
      <c r="C15" s="28"/>
      <c r="D15" s="28"/>
      <c r="E15" s="28"/>
    </row>
    <row r="18" spans="1:8" x14ac:dyDescent="0.35">
      <c r="A18" s="35" t="s">
        <v>45</v>
      </c>
      <c r="B18" s="35"/>
      <c r="C18" s="36" t="s">
        <v>46</v>
      </c>
      <c r="D18" s="36"/>
      <c r="E18" s="36"/>
      <c r="F18" s="37" t="s">
        <v>32</v>
      </c>
      <c r="G18" s="37"/>
      <c r="H18" s="37"/>
    </row>
    <row r="19" spans="1:8" x14ac:dyDescent="0.35">
      <c r="A19" s="35" t="s">
        <v>33</v>
      </c>
      <c r="B19" s="35"/>
      <c r="C19" s="36" t="s">
        <v>34</v>
      </c>
      <c r="D19" s="36"/>
      <c r="E19" s="36"/>
      <c r="F19" s="37" t="s">
        <v>35</v>
      </c>
      <c r="G19" s="37"/>
      <c r="H19" s="37"/>
    </row>
    <row r="20" spans="1:8" x14ac:dyDescent="0.35">
      <c r="A20" s="35" t="s">
        <v>36</v>
      </c>
      <c r="B20" s="35"/>
      <c r="C20" s="36" t="s">
        <v>37</v>
      </c>
      <c r="D20" s="36"/>
      <c r="E20" s="36"/>
      <c r="F20" s="37" t="s">
        <v>38</v>
      </c>
      <c r="G20" s="37"/>
      <c r="H20" s="37"/>
    </row>
    <row r="21" spans="1:8" x14ac:dyDescent="0.35">
      <c r="A21" s="35" t="s">
        <v>39</v>
      </c>
      <c r="B21" s="35"/>
      <c r="F21" s="37"/>
      <c r="G21" s="37"/>
      <c r="H21" s="37"/>
    </row>
  </sheetData>
  <mergeCells count="19">
    <mergeCell ref="A20:B20"/>
    <mergeCell ref="C20:E20"/>
    <mergeCell ref="F20:H20"/>
    <mergeCell ref="A21:B21"/>
    <mergeCell ref="F21:H21"/>
    <mergeCell ref="B15:E15"/>
    <mergeCell ref="A18:B18"/>
    <mergeCell ref="C18:E18"/>
    <mergeCell ref="F18:H18"/>
    <mergeCell ref="A19:B19"/>
    <mergeCell ref="C19:E19"/>
    <mergeCell ref="F19:H19"/>
    <mergeCell ref="B14:E14"/>
    <mergeCell ref="A1:I1"/>
    <mergeCell ref="A2:I2"/>
    <mergeCell ref="G4:I4"/>
    <mergeCell ref="A11:B11"/>
    <mergeCell ref="B13:E13"/>
    <mergeCell ref="A3:I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สรุปผล</vt:lpstr>
      <vt:lpstr>งบหน้าสรุป</vt:lpstr>
      <vt:lpstr>สรุปผล!Print_Titles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2026-09-04T03:43:13Z</cp:lastPrinted>
  <dcterms:created xsi:type="dcterms:W3CDTF">2025-05-02T04:00:59Z</dcterms:created>
  <dcterms:modified xsi:type="dcterms:W3CDTF">2026-09-04T03:45:08Z</dcterms:modified>
</cp:coreProperties>
</file>